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ie.list\Desktop\FY23 Q1 Public Benefits\"/>
    </mc:Choice>
  </mc:AlternateContent>
  <xr:revisionPtr revIDLastSave="0" documentId="13_ncr:1_{0E868235-109C-4F48-B1AA-9CCA681B32E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ummary3" sheetId="9" r:id="rId1"/>
    <sheet name="Summary2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9" l="1"/>
  <c r="A3" i="9"/>
  <c r="A14" i="9"/>
  <c r="A12" i="9"/>
  <c r="A5" i="9"/>
  <c r="A4" i="9"/>
  <c r="B13" i="9" l="1"/>
  <c r="B4" i="9" l="1"/>
  <c r="D7" i="10"/>
  <c r="B3" i="9"/>
  <c r="C4" i="9"/>
  <c r="G7" i="10"/>
  <c r="C13" i="9"/>
  <c r="B14" i="9"/>
  <c r="D17" i="10"/>
  <c r="B12" i="9"/>
  <c r="F17" i="10"/>
  <c r="F7" i="10"/>
  <c r="B5" i="9"/>
  <c r="G17" i="10"/>
  <c r="C14" i="9" l="1"/>
  <c r="B6" i="9"/>
  <c r="B15" i="9"/>
  <c r="E17" i="10"/>
  <c r="C12" i="9"/>
  <c r="C5" i="9"/>
  <c r="E7" i="10"/>
  <c r="C3" i="9"/>
  <c r="C15" i="9" l="1"/>
  <c r="C6" i="9"/>
  <c r="H3" i="10" l="1"/>
  <c r="B7" i="10"/>
  <c r="H4" i="10"/>
  <c r="H5" i="10"/>
  <c r="J6" i="10"/>
  <c r="J3" i="10"/>
  <c r="H6" i="10"/>
  <c r="J5" i="10"/>
  <c r="J4" i="10"/>
  <c r="J7" i="10"/>
  <c r="I5" i="10"/>
  <c r="H14" i="10"/>
  <c r="I14" i="10"/>
  <c r="J16" i="10"/>
  <c r="H15" i="10"/>
  <c r="J15" i="10"/>
  <c r="J13" i="10"/>
  <c r="J14" i="10"/>
  <c r="J17" i="10"/>
  <c r="I4" i="10"/>
  <c r="H16" i="10"/>
  <c r="I16" i="10"/>
  <c r="C17" i="10" l="1"/>
  <c r="I13" i="10"/>
  <c r="B17" i="10"/>
  <c r="H13" i="10"/>
  <c r="C7" i="10"/>
  <c r="I3" i="10"/>
  <c r="H7" i="10"/>
  <c r="H17" i="10" l="1"/>
</calcChain>
</file>

<file path=xl/sharedStrings.xml><?xml version="1.0" encoding="utf-8"?>
<sst xmlns="http://schemas.openxmlformats.org/spreadsheetml/2006/main" count="48" uniqueCount="18">
  <si>
    <t>Long Distance</t>
  </si>
  <si>
    <t>Percent</t>
  </si>
  <si>
    <t>Route / BL</t>
  </si>
  <si>
    <t>Ridership</t>
  </si>
  <si>
    <t>Ticket
Revenue</t>
  </si>
  <si>
    <t>TOTAL</t>
  </si>
  <si>
    <t>* Business rules for connecting trips require all travel to be booked on the same PNR, with no more</t>
  </si>
  <si>
    <t xml:space="preserve">   than 26 hours between segments.</t>
  </si>
  <si>
    <t>Acela</t>
  </si>
  <si>
    <t>Northeast Regional</t>
  </si>
  <si>
    <t>State Corridors</t>
  </si>
  <si>
    <t>LD Ticket Revenue</t>
  </si>
  <si>
    <t>TOT Ticket
Revenue</t>
  </si>
  <si>
    <t>Rte. Ticket
Revenue</t>
  </si>
  <si>
    <t>Sta. Ticket Revenue</t>
  </si>
  <si>
    <t>FY22 trips connecting to/from a Long
Distance Train*</t>
  </si>
  <si>
    <t>FY22 trips connecting to/from a State
Corridor Train*</t>
  </si>
  <si>
    <t>FY22 Totals -- all 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</si>
</sst>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41">
    <xf numFmtId="0" fontId="0" fillId="0" borderId="0" xfId="0"/>
    <xf numFmtId="0" fontId="1" fillId="0" borderId="3" xfId="5" applyBorder="1"/>
    <xf numFmtId="0" fontId="1" fillId="0" borderId="0" xfId="5"/>
    <xf numFmtId="0" fontId="4" fillId="0" borderId="5" xfId="5" applyFont="1" applyBorder="1"/>
    <xf numFmtId="3" fontId="4" fillId="0" borderId="2" xfId="5" applyNumberFormat="1" applyFont="1" applyBorder="1" applyAlignment="1">
      <alignment horizontal="center"/>
    </xf>
    <xf numFmtId="3" fontId="4" fillId="0" borderId="6" xfId="5" applyNumberFormat="1" applyFont="1" applyBorder="1" applyAlignment="1">
      <alignment horizontal="center" wrapText="1"/>
    </xf>
    <xf numFmtId="0" fontId="1" fillId="0" borderId="7" xfId="5" applyBorder="1"/>
    <xf numFmtId="3" fontId="1" fillId="0" borderId="2" xfId="5" applyNumberFormat="1" applyBorder="1"/>
    <xf numFmtId="164" fontId="1" fillId="0" borderId="6" xfId="5" applyNumberFormat="1" applyBorder="1"/>
    <xf numFmtId="0" fontId="1" fillId="0" borderId="14" xfId="5" applyBorder="1"/>
    <xf numFmtId="3" fontId="1" fillId="0" borderId="1" xfId="5" applyNumberFormat="1" applyBorder="1"/>
    <xf numFmtId="164" fontId="1" fillId="0" borderId="8" xfId="5" applyNumberFormat="1" applyBorder="1"/>
    <xf numFmtId="0" fontId="1" fillId="0" borderId="18" xfId="5" applyBorder="1"/>
    <xf numFmtId="3" fontId="1" fillId="0" borderId="16" xfId="5" applyNumberFormat="1" applyBorder="1"/>
    <xf numFmtId="164" fontId="1" fillId="0" borderId="17" xfId="5" applyNumberFormat="1" applyBorder="1"/>
    <xf numFmtId="0" fontId="1" fillId="0" borderId="9" xfId="5" applyBorder="1"/>
    <xf numFmtId="3" fontId="1" fillId="0" borderId="10" xfId="5" applyNumberFormat="1" applyBorder="1"/>
    <xf numFmtId="164" fontId="1" fillId="0" borderId="11" xfId="5" applyNumberFormat="1" applyBorder="1"/>
    <xf numFmtId="0" fontId="1" fillId="0" borderId="15" xfId="5" applyBorder="1"/>
    <xf numFmtId="3" fontId="4" fillId="0" borderId="2" xfId="5" applyNumberFormat="1" applyFont="1" applyBorder="1" applyAlignment="1">
      <alignment horizontal="center" wrapText="1"/>
    </xf>
    <xf numFmtId="164" fontId="1" fillId="0" borderId="2" xfId="5" applyNumberFormat="1" applyBorder="1"/>
    <xf numFmtId="165" fontId="1" fillId="0" borderId="2" xfId="2" applyNumberFormat="1" applyFont="1" applyBorder="1"/>
    <xf numFmtId="165" fontId="1" fillId="0" borderId="6" xfId="2" applyNumberFormat="1" applyFont="1" applyBorder="1"/>
    <xf numFmtId="165" fontId="1" fillId="2" borderId="2" xfId="2" applyNumberFormat="1" applyFont="1" applyFill="1" applyBorder="1"/>
    <xf numFmtId="164" fontId="1" fillId="0" borderId="1" xfId="5" applyNumberFormat="1" applyBorder="1"/>
    <xf numFmtId="165" fontId="1" fillId="0" borderId="1" xfId="2" applyNumberFormat="1" applyFont="1" applyBorder="1"/>
    <xf numFmtId="165" fontId="1" fillId="0" borderId="8" xfId="2" applyNumberFormat="1" applyFont="1" applyBorder="1"/>
    <xf numFmtId="165" fontId="1" fillId="2" borderId="1" xfId="2" applyNumberFormat="1" applyFont="1" applyFill="1" applyBorder="1"/>
    <xf numFmtId="164" fontId="1" fillId="0" borderId="16" xfId="5" applyNumberFormat="1" applyBorder="1"/>
    <xf numFmtId="165" fontId="1" fillId="0" borderId="16" xfId="2" applyNumberFormat="1" applyFont="1" applyBorder="1"/>
    <xf numFmtId="165" fontId="1" fillId="0" borderId="17" xfId="2" applyNumberFormat="1" applyFont="1" applyBorder="1"/>
    <xf numFmtId="165" fontId="1" fillId="2" borderId="16" xfId="2" applyNumberFormat="1" applyFont="1" applyFill="1" applyBorder="1"/>
    <xf numFmtId="164" fontId="1" fillId="0" borderId="10" xfId="5" applyNumberFormat="1" applyBorder="1"/>
    <xf numFmtId="165" fontId="1" fillId="0" borderId="10" xfId="2" applyNumberFormat="1" applyFont="1" applyBorder="1"/>
    <xf numFmtId="165" fontId="1" fillId="0" borderId="11" xfId="2" applyNumberFormat="1" applyFont="1" applyBorder="1"/>
    <xf numFmtId="3" fontId="4" fillId="0" borderId="12" xfId="5" applyNumberFormat="1" applyFont="1" applyBorder="1" applyAlignment="1">
      <alignment horizontal="center" wrapText="1"/>
    </xf>
    <xf numFmtId="3" fontId="4" fillId="0" borderId="13" xfId="5" applyNumberFormat="1" applyFont="1" applyBorder="1" applyAlignment="1">
      <alignment horizontal="center" wrapText="1"/>
    </xf>
    <xf numFmtId="3" fontId="4" fillId="0" borderId="12" xfId="5" applyNumberFormat="1" applyFont="1" applyBorder="1" applyAlignment="1">
      <alignment horizontal="center"/>
    </xf>
    <xf numFmtId="3" fontId="4" fillId="0" borderId="4" xfId="5" applyNumberFormat="1" applyFont="1" applyBorder="1" applyAlignment="1">
      <alignment horizontal="center"/>
    </xf>
    <xf numFmtId="3" fontId="4" fillId="0" borderId="4" xfId="5" applyNumberFormat="1" applyFont="1" applyBorder="1" applyAlignment="1">
      <alignment horizontal="center" wrapText="1"/>
    </xf>
    <xf numFmtId="3" fontId="4" fillId="0" borderId="13" xfId="5" applyNumberFormat="1" applyFont="1" applyBorder="1" applyAlignment="1">
      <alignment horizontal="center"/>
    </xf>
  </cellXfs>
  <cellStyles count="6">
    <cellStyle name="Normal" xfId="0" builtinId="0"/>
    <cellStyle name="Normal 10" xfId="4" xr:uid="{6B446108-EB17-47C0-83A2-841087DAF9C6}"/>
    <cellStyle name="Normal 2" xfId="1" xr:uid="{00000000-0005-0000-0000-000001000000}"/>
    <cellStyle name="Normal 2 2" xfId="3" xr:uid="{BE9DE65C-64BE-438B-A7AA-F9FC16C7BFBD}"/>
    <cellStyle name="Normal 2 2 2" xfId="5" xr:uid="{607B809A-FD3D-4242-A434-D7FCA2B6113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5974-FC60-42BD-BC66-91AD1BE8DACF}">
  <sheetPr>
    <pageSetUpPr fitToPage="1"/>
  </sheetPr>
  <dimension ref="A1:C19"/>
  <sheetViews>
    <sheetView workbookViewId="0"/>
  </sheetViews>
  <sheetFormatPr defaultColWidth="52.54296875" defaultRowHeight="14.5" x14ac:dyDescent="0.35"/>
  <cols>
    <col min="1" max="1" width="20.7265625" style="2" customWidth="1"/>
    <col min="2" max="2" width="10.7265625" style="2" customWidth="1"/>
    <col min="3" max="3" width="12.7265625" style="2" customWidth="1"/>
    <col min="4" max="16384" width="52.54296875" style="2"/>
  </cols>
  <sheetData>
    <row r="1" spans="1:3" ht="45" customHeight="1" x14ac:dyDescent="0.35">
      <c r="A1" s="1"/>
      <c r="B1" s="35" t="s">
        <v>15</v>
      </c>
      <c r="C1" s="36"/>
    </row>
    <row r="2" spans="1:3" ht="29" x14ac:dyDescent="0.35">
      <c r="A2" s="3" t="s">
        <v>2</v>
      </c>
      <c r="B2" s="4" t="s">
        <v>3</v>
      </c>
      <c r="C2" s="5" t="s">
        <v>11</v>
      </c>
    </row>
    <row r="3" spans="1:3" ht="15" customHeight="1" x14ac:dyDescent="0.35">
      <c r="A3" s="6" t="str">
        <f>Summary2!A3</f>
        <v>Acela</v>
      </c>
      <c r="B3" s="7">
        <f>Summary2!D3</f>
        <v>1540</v>
      </c>
      <c r="C3" s="8">
        <f>Summary2!E3</f>
        <v>441254.38999999996</v>
      </c>
    </row>
    <row r="4" spans="1:3" ht="15" customHeight="1" x14ac:dyDescent="0.35">
      <c r="A4" s="9" t="str">
        <f>Summary2!A4</f>
        <v>Northeast Regional</v>
      </c>
      <c r="B4" s="10">
        <f>Summary2!D4</f>
        <v>27015</v>
      </c>
      <c r="C4" s="11">
        <f>Summary2!E4</f>
        <v>3542561.2700000005</v>
      </c>
    </row>
    <row r="5" spans="1:3" ht="15" customHeight="1" x14ac:dyDescent="0.35">
      <c r="A5" s="12" t="str">
        <f>Summary2!A5</f>
        <v>State Corridors</v>
      </c>
      <c r="B5" s="13">
        <f>Summary2!D5</f>
        <v>301028</v>
      </c>
      <c r="C5" s="14">
        <f>Summary2!E5</f>
        <v>46376358.440000013</v>
      </c>
    </row>
    <row r="6" spans="1:3" ht="15" customHeight="1" thickBot="1" x14ac:dyDescent="0.4">
      <c r="A6" s="15" t="s">
        <v>5</v>
      </c>
      <c r="B6" s="16">
        <f>SUM(B3:B5)</f>
        <v>329583</v>
      </c>
      <c r="C6" s="17">
        <f>SUM(C3:C5)</f>
        <v>50360174.100000016</v>
      </c>
    </row>
    <row r="7" spans="1:3" ht="15" customHeight="1" x14ac:dyDescent="0.35"/>
    <row r="9" spans="1:3" ht="15" thickBot="1" x14ac:dyDescent="0.4"/>
    <row r="10" spans="1:3" ht="45" customHeight="1" x14ac:dyDescent="0.35">
      <c r="A10" s="1"/>
      <c r="B10" s="35" t="s">
        <v>16</v>
      </c>
      <c r="C10" s="36"/>
    </row>
    <row r="11" spans="1:3" ht="29" x14ac:dyDescent="0.35">
      <c r="A11" s="3" t="s">
        <v>2</v>
      </c>
      <c r="B11" s="4" t="s">
        <v>3</v>
      </c>
      <c r="C11" s="5" t="s">
        <v>14</v>
      </c>
    </row>
    <row r="12" spans="1:3" ht="15" customHeight="1" x14ac:dyDescent="0.35">
      <c r="A12" s="6" t="str">
        <f>Summary2!A13</f>
        <v>Acela</v>
      </c>
      <c r="B12" s="7">
        <f>Summary2!D13</f>
        <v>6643</v>
      </c>
      <c r="C12" s="8">
        <f>Summary2!E13</f>
        <v>260612.06000000006</v>
      </c>
    </row>
    <row r="13" spans="1:3" ht="15" customHeight="1" x14ac:dyDescent="0.35">
      <c r="A13" s="9" t="str">
        <f>Summary2!A14</f>
        <v>Northeast Regional</v>
      </c>
      <c r="B13" s="10">
        <f>Summary2!D14</f>
        <v>192302.5</v>
      </c>
      <c r="C13" s="11">
        <f>Summary2!E14</f>
        <v>6419492.099999994</v>
      </c>
    </row>
    <row r="14" spans="1:3" ht="15" customHeight="1" x14ac:dyDescent="0.35">
      <c r="A14" s="18" t="str">
        <f>Summary2!A16</f>
        <v>Long Distance</v>
      </c>
      <c r="B14" s="13">
        <f>Summary2!D16</f>
        <v>301028</v>
      </c>
      <c r="C14" s="14">
        <f>Summary2!E16</f>
        <v>8383228.4300000146</v>
      </c>
    </row>
    <row r="15" spans="1:3" ht="15" customHeight="1" thickBot="1" x14ac:dyDescent="0.4">
      <c r="A15" s="15" t="s">
        <v>5</v>
      </c>
      <c r="B15" s="16">
        <f>SUM(B12:B14)</f>
        <v>499973.5</v>
      </c>
      <c r="C15" s="17">
        <f>SUM(C12:C14)</f>
        <v>15063332.590000009</v>
      </c>
    </row>
    <row r="16" spans="1:3" ht="15" customHeight="1" x14ac:dyDescent="0.35"/>
    <row r="17" spans="1:1" ht="15" customHeight="1" x14ac:dyDescent="0.35"/>
    <row r="18" spans="1:1" ht="15" customHeight="1" x14ac:dyDescent="0.35">
      <c r="A18" s="2" t="s">
        <v>6</v>
      </c>
    </row>
    <row r="19" spans="1:1" ht="15" customHeight="1" x14ac:dyDescent="0.35">
      <c r="A19" s="2" t="s">
        <v>7</v>
      </c>
    </row>
  </sheetData>
  <sheetProtection algorithmName="SHA-512" hashValue="nIVfiFSqeRXAbw0dYBLU+p8gnuawsrlhY1UILzA7TVFKBPtl4Mq0tCkHyDHGSthDvHSrbOO79X84ailVucBECg==" saltValue="MnGYKuotSDdyWT+PaTJfPQ==" spinCount="100000" sheet="1" objects="1" scenarios="1"/>
  <mergeCells count="2">
    <mergeCell ref="B1:C1"/>
    <mergeCell ref="B10:C10"/>
  </mergeCells>
  <printOptions horizontalCentered="1"/>
  <pageMargins left="0.25" right="0.25" top="1" bottom="1" header="0.3" footer="0.3"/>
  <pageSetup orientation="portrait" horizontalDpi="1200" verticalDpi="1200" r:id="rId1"/>
  <headerFooter>
    <oddFooter>&amp;LMarket Research and Analysis
Confidential and Proprietary&amp;C&amp;P of &amp;N&amp;R&amp;F   &amp;A
March 16,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05E3-234C-4F59-BC71-5BAABBF461AB}">
  <sheetPr>
    <pageSetUpPr fitToPage="1"/>
  </sheetPr>
  <dimension ref="A1:J21"/>
  <sheetViews>
    <sheetView tabSelected="1" workbookViewId="0"/>
  </sheetViews>
  <sheetFormatPr defaultColWidth="52.54296875" defaultRowHeight="14.5" x14ac:dyDescent="0.35"/>
  <cols>
    <col min="1" max="1" width="20.7265625" style="2" customWidth="1"/>
    <col min="2" max="2" width="11.7265625" style="2" customWidth="1"/>
    <col min="3" max="3" width="13.7265625" style="2" customWidth="1"/>
    <col min="4" max="4" width="10.7265625" style="2" customWidth="1"/>
    <col min="5" max="7" width="12.7265625" style="2" customWidth="1"/>
    <col min="8" max="9" width="10.7265625" style="2" customWidth="1"/>
    <col min="10" max="10" width="12.81640625" style="2" customWidth="1"/>
    <col min="11" max="16384" width="52.54296875" style="2"/>
  </cols>
  <sheetData>
    <row r="1" spans="1:10" ht="45" customHeight="1" x14ac:dyDescent="0.35">
      <c r="A1" s="1"/>
      <c r="B1" s="37" t="s">
        <v>17</v>
      </c>
      <c r="C1" s="38"/>
      <c r="D1" s="35" t="s">
        <v>15</v>
      </c>
      <c r="E1" s="39"/>
      <c r="F1" s="39"/>
      <c r="G1" s="38"/>
      <c r="H1" s="37" t="s">
        <v>1</v>
      </c>
      <c r="I1" s="40"/>
    </row>
    <row r="2" spans="1:10" ht="29" x14ac:dyDescent="0.35">
      <c r="A2" s="3" t="s">
        <v>2</v>
      </c>
      <c r="B2" s="4" t="s">
        <v>3</v>
      </c>
      <c r="C2" s="19" t="s">
        <v>4</v>
      </c>
      <c r="D2" s="4" t="s">
        <v>3</v>
      </c>
      <c r="E2" s="19" t="s">
        <v>11</v>
      </c>
      <c r="F2" s="19" t="s">
        <v>13</v>
      </c>
      <c r="G2" s="19" t="s">
        <v>12</v>
      </c>
      <c r="H2" s="4" t="s">
        <v>3</v>
      </c>
      <c r="I2" s="5" t="s">
        <v>4</v>
      </c>
    </row>
    <row r="3" spans="1:10" ht="15" customHeight="1" x14ac:dyDescent="0.35">
      <c r="A3" s="6" t="s">
        <v>8</v>
      </c>
      <c r="B3" s="7">
        <v>2144367</v>
      </c>
      <c r="C3" s="20">
        <v>339146521.90469235</v>
      </c>
      <c r="D3" s="7">
        <v>1540</v>
      </c>
      <c r="E3" s="20">
        <v>441254.38999999996</v>
      </c>
      <c r="F3" s="20">
        <v>197199.60000000003</v>
      </c>
      <c r="G3" s="20">
        <v>638453.99</v>
      </c>
      <c r="H3" s="21">
        <f>D3/B3</f>
        <v>7.1816065067220299E-4</v>
      </c>
      <c r="I3" s="22">
        <f>F3/C3</f>
        <v>5.8145841771426886E-4</v>
      </c>
      <c r="J3" s="23">
        <f>D3/$B$6</f>
        <v>4.4038262959331234E-4</v>
      </c>
    </row>
    <row r="4" spans="1:10" ht="15" customHeight="1" x14ac:dyDescent="0.35">
      <c r="A4" s="9" t="s">
        <v>9</v>
      </c>
      <c r="B4" s="10">
        <v>7091131</v>
      </c>
      <c r="C4" s="24">
        <v>518533337.2824645</v>
      </c>
      <c r="D4" s="10">
        <v>27015</v>
      </c>
      <c r="E4" s="24">
        <v>3542561.2700000005</v>
      </c>
      <c r="F4" s="24">
        <v>1713473.1800000006</v>
      </c>
      <c r="G4" s="24">
        <v>5256034.4500000011</v>
      </c>
      <c r="H4" s="25">
        <f>D4/B4</f>
        <v>3.8096884685954891E-3</v>
      </c>
      <c r="I4" s="26">
        <f>F4/C4</f>
        <v>3.3044609802331914E-3</v>
      </c>
      <c r="J4" s="27">
        <f>D4/$B$6</f>
        <v>7.7252835964047618E-3</v>
      </c>
    </row>
    <row r="5" spans="1:10" ht="15" customHeight="1" x14ac:dyDescent="0.35">
      <c r="A5" s="9" t="s">
        <v>10</v>
      </c>
      <c r="B5" s="10">
        <v>10202270</v>
      </c>
      <c r="C5" s="24">
        <v>413084065.63009584</v>
      </c>
      <c r="D5" s="10">
        <v>301028</v>
      </c>
      <c r="E5" s="24">
        <v>46376358.440000013</v>
      </c>
      <c r="F5" s="24">
        <v>8383228.4300000137</v>
      </c>
      <c r="G5" s="24">
        <v>54759586.870000027</v>
      </c>
      <c r="H5" s="25">
        <f>D5/B5</f>
        <v>2.9505982492131651E-2</v>
      </c>
      <c r="I5" s="26">
        <f>F5/C5</f>
        <v>2.0294243054891734E-2</v>
      </c>
      <c r="J5" s="27">
        <f>D5/$B$6</f>
        <v>8.6082793650140016E-2</v>
      </c>
    </row>
    <row r="6" spans="1:10" ht="15" customHeight="1" x14ac:dyDescent="0.35">
      <c r="A6" s="18" t="s">
        <v>0</v>
      </c>
      <c r="B6" s="13">
        <v>3496959</v>
      </c>
      <c r="C6" s="28">
        <v>507968489.86398661</v>
      </c>
      <c r="D6" s="13">
        <v>125834.5</v>
      </c>
      <c r="E6" s="28">
        <v>49003506.01000011</v>
      </c>
      <c r="F6" s="28">
        <v>0</v>
      </c>
      <c r="G6" s="28">
        <v>49003506.01000011</v>
      </c>
      <c r="H6" s="29">
        <f>D6/B6</f>
        <v>3.5983979223090691E-2</v>
      </c>
      <c r="I6" s="30"/>
      <c r="J6" s="31">
        <f>D6/$B$6</f>
        <v>3.5983979223090691E-2</v>
      </c>
    </row>
    <row r="7" spans="1:10" ht="15" customHeight="1" thickBot="1" x14ac:dyDescent="0.4">
      <c r="A7" s="15" t="s">
        <v>5</v>
      </c>
      <c r="B7" s="16">
        <f t="shared" ref="B7:C7" si="0">SUM(B3:B6)</f>
        <v>22934727</v>
      </c>
      <c r="C7" s="32">
        <f t="shared" si="0"/>
        <v>1778732414.6812391</v>
      </c>
      <c r="D7" s="16">
        <f t="shared" ref="D7:G7" si="1">SUM(D3:D6)</f>
        <v>455417.5</v>
      </c>
      <c r="E7" s="32">
        <f t="shared" si="1"/>
        <v>99363680.110000134</v>
      </c>
      <c r="F7" s="32">
        <f t="shared" si="1"/>
        <v>10293901.210000014</v>
      </c>
      <c r="G7" s="32">
        <f t="shared" si="1"/>
        <v>109657581.32000014</v>
      </c>
      <c r="H7" s="33">
        <f>D7/B7</f>
        <v>1.985711449715534E-2</v>
      </c>
      <c r="I7" s="34"/>
      <c r="J7" s="31">
        <f>D7/$B$6</f>
        <v>0.1302324390992288</v>
      </c>
    </row>
    <row r="8" spans="1:10" ht="15" customHeight="1" x14ac:dyDescent="0.35"/>
    <row r="10" spans="1:10" ht="15" thickBot="1" x14ac:dyDescent="0.4"/>
    <row r="11" spans="1:10" ht="45" customHeight="1" x14ac:dyDescent="0.35">
      <c r="A11" s="1"/>
      <c r="B11" s="37" t="s">
        <v>17</v>
      </c>
      <c r="C11" s="38"/>
      <c r="D11" s="35" t="s">
        <v>16</v>
      </c>
      <c r="E11" s="39"/>
      <c r="F11" s="39"/>
      <c r="G11" s="38"/>
      <c r="H11" s="37" t="s">
        <v>1</v>
      </c>
      <c r="I11" s="40"/>
    </row>
    <row r="12" spans="1:10" ht="29" x14ac:dyDescent="0.35">
      <c r="A12" s="3" t="s">
        <v>2</v>
      </c>
      <c r="B12" s="4" t="s">
        <v>3</v>
      </c>
      <c r="C12" s="19" t="s">
        <v>4</v>
      </c>
      <c r="D12" s="4" t="s">
        <v>3</v>
      </c>
      <c r="E12" s="19" t="s">
        <v>14</v>
      </c>
      <c r="F12" s="19" t="s">
        <v>13</v>
      </c>
      <c r="G12" s="19" t="s">
        <v>12</v>
      </c>
      <c r="H12" s="4" t="s">
        <v>3</v>
      </c>
      <c r="I12" s="5" t="s">
        <v>4</v>
      </c>
    </row>
    <row r="13" spans="1:10" ht="15" customHeight="1" x14ac:dyDescent="0.35">
      <c r="A13" s="6" t="s">
        <v>8</v>
      </c>
      <c r="B13" s="7">
        <v>2144367</v>
      </c>
      <c r="C13" s="20">
        <v>339146521.90469235</v>
      </c>
      <c r="D13" s="7">
        <v>6643</v>
      </c>
      <c r="E13" s="20">
        <v>260612.06000000006</v>
      </c>
      <c r="F13" s="20">
        <v>1023596.06</v>
      </c>
      <c r="G13" s="20">
        <v>1284208.1200000001</v>
      </c>
      <c r="H13" s="21">
        <f>D13/B13</f>
        <v>3.0978838976723666E-3</v>
      </c>
      <c r="I13" s="22">
        <f>F13/C13</f>
        <v>3.0181529040939218E-3</v>
      </c>
      <c r="J13" s="23">
        <f>D13/$B$15</f>
        <v>6.5112960154945908E-4</v>
      </c>
    </row>
    <row r="14" spans="1:10" ht="15" customHeight="1" x14ac:dyDescent="0.35">
      <c r="A14" s="9" t="s">
        <v>9</v>
      </c>
      <c r="B14" s="10">
        <v>7091131</v>
      </c>
      <c r="C14" s="24">
        <v>518533337.2824645</v>
      </c>
      <c r="D14" s="10">
        <v>192302.5</v>
      </c>
      <c r="E14" s="24">
        <v>6419492.099999994</v>
      </c>
      <c r="F14" s="24">
        <v>10853766.009999998</v>
      </c>
      <c r="G14" s="24">
        <v>17273258.109999992</v>
      </c>
      <c r="H14" s="25">
        <f t="shared" ref="H14:H17" si="2">D14/B14</f>
        <v>2.7118734656009034E-2</v>
      </c>
      <c r="I14" s="26">
        <f>F14/C14</f>
        <v>2.0931664812300285E-2</v>
      </c>
      <c r="J14" s="27">
        <f t="shared" ref="J14:J17" si="3">D14/$B$15</f>
        <v>1.8848991449942024E-2</v>
      </c>
    </row>
    <row r="15" spans="1:10" ht="15" customHeight="1" x14ac:dyDescent="0.35">
      <c r="A15" s="9" t="s">
        <v>10</v>
      </c>
      <c r="B15" s="10">
        <v>10202270</v>
      </c>
      <c r="C15" s="24">
        <v>413084065.63009584</v>
      </c>
      <c r="D15" s="10">
        <v>654035.5</v>
      </c>
      <c r="E15" s="24">
        <v>29534812.800000008</v>
      </c>
      <c r="F15" s="24">
        <v>0</v>
      </c>
      <c r="G15" s="24">
        <v>29534812.800000008</v>
      </c>
      <c r="H15" s="25">
        <f t="shared" si="2"/>
        <v>6.4106860532018861E-2</v>
      </c>
      <c r="I15" s="26"/>
      <c r="J15" s="27">
        <f t="shared" si="3"/>
        <v>6.4106860532018861E-2</v>
      </c>
    </row>
    <row r="16" spans="1:10" ht="15" customHeight="1" x14ac:dyDescent="0.35">
      <c r="A16" s="18" t="s">
        <v>0</v>
      </c>
      <c r="B16" s="13">
        <v>3496959</v>
      </c>
      <c r="C16" s="28">
        <v>507968489.86398661</v>
      </c>
      <c r="D16" s="13">
        <v>301028</v>
      </c>
      <c r="E16" s="28">
        <v>8383228.4300000146</v>
      </c>
      <c r="F16" s="28">
        <v>46376358.440000013</v>
      </c>
      <c r="G16" s="28">
        <v>54759586.870000027</v>
      </c>
      <c r="H16" s="29">
        <f t="shared" si="2"/>
        <v>8.6082793650140016E-2</v>
      </c>
      <c r="I16" s="30">
        <f>F16/C16</f>
        <v>9.1297707171595868E-2</v>
      </c>
      <c r="J16" s="31">
        <f t="shared" si="3"/>
        <v>2.9505982492131651E-2</v>
      </c>
    </row>
    <row r="17" spans="1:10" ht="15" customHeight="1" thickBot="1" x14ac:dyDescent="0.4">
      <c r="A17" s="15" t="s">
        <v>5</v>
      </c>
      <c r="B17" s="16">
        <f t="shared" ref="B17:C17" si="4">SUM(B13:B16)</f>
        <v>22934727</v>
      </c>
      <c r="C17" s="32">
        <f t="shared" si="4"/>
        <v>1778732414.6812391</v>
      </c>
      <c r="D17" s="16">
        <f t="shared" ref="D17:G17" si="5">SUM(D13:D16)</f>
        <v>1154009</v>
      </c>
      <c r="E17" s="32">
        <f t="shared" si="5"/>
        <v>44598145.390000015</v>
      </c>
      <c r="F17" s="32">
        <f t="shared" si="5"/>
        <v>58253720.510000013</v>
      </c>
      <c r="G17" s="32">
        <f t="shared" si="5"/>
        <v>102851865.90000004</v>
      </c>
      <c r="H17" s="33">
        <f t="shared" si="2"/>
        <v>5.0317102095874089E-2</v>
      </c>
      <c r="I17" s="34"/>
      <c r="J17" s="31">
        <f t="shared" si="3"/>
        <v>0.11311296407564199</v>
      </c>
    </row>
    <row r="18" spans="1:10" ht="15" customHeight="1" x14ac:dyDescent="0.35"/>
    <row r="19" spans="1:10" ht="15" customHeight="1" x14ac:dyDescent="0.35"/>
    <row r="20" spans="1:10" ht="15" customHeight="1" x14ac:dyDescent="0.35">
      <c r="A20" s="2" t="s">
        <v>6</v>
      </c>
    </row>
    <row r="21" spans="1:10" ht="15" customHeight="1" x14ac:dyDescent="0.35">
      <c r="A21" s="2" t="s">
        <v>7</v>
      </c>
    </row>
  </sheetData>
  <sheetProtection algorithmName="SHA-512" hashValue="HuXCVmv1Rg5D48kJJu/ZuWJug9UHTbRykh0UFrfR2i4MRKJVSj98aBdT5npU0Q61fME11gI1F5R+wInj+b7KrQ==" saltValue="77ZjA1IBvhuygJYPZvZM4g==" spinCount="100000" sheet="1" objects="1" scenarios="1"/>
  <mergeCells count="6">
    <mergeCell ref="B1:C1"/>
    <mergeCell ref="D1:G1"/>
    <mergeCell ref="H1:I1"/>
    <mergeCell ref="B11:C11"/>
    <mergeCell ref="D11:G11"/>
    <mergeCell ref="H11:I11"/>
  </mergeCells>
  <printOptions horizontalCentered="1"/>
  <pageMargins left="0.25" right="0.25" top="1" bottom="1" header="0.3" footer="0.3"/>
  <pageSetup orientation="portrait" horizontalDpi="1200" verticalDpi="1200" r:id="rId1"/>
  <headerFooter>
    <oddFooter>&amp;LMarket Research and Analysis
Confidential and Proprietary&amp;C&amp;P of &amp;N&amp;R&amp;F   &amp;A
March 16, 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6" ma:contentTypeDescription="Create a new document." ma:contentTypeScope="" ma:versionID="a456a31ccf192311f73e9fd23b17192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1f6ce90ab703f75104fba3fba2dc859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7D9664-1FBF-44BD-B041-E8B77D556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4714B1-F986-4619-B893-45B99BEC9BD4}">
  <ds:schemaRefs>
    <ds:schemaRef ds:uri="http://schemas.microsoft.com/office/2006/metadata/properties"/>
    <ds:schemaRef ds:uri="http://schemas.microsoft.com/office/infopath/2007/PartnerControls"/>
    <ds:schemaRef ds:uri="8017b8e9-90f1-45d4-9591-22d5bcd1803d"/>
    <ds:schemaRef ds:uri="fa206f85-77e9-4cb7-87d7-1bf038a27a5b"/>
  </ds:schemaRefs>
</ds:datastoreItem>
</file>

<file path=customXml/itemProps3.xml><?xml version="1.0" encoding="utf-8"?>
<ds:datastoreItem xmlns:ds="http://schemas.openxmlformats.org/officeDocument/2006/customXml" ds:itemID="{6625E70C-9394-46D5-8FA8-FAE32EBFBD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Summary3</vt:lpstr>
      <vt:lpstr>Summary2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2017-04-03T14:04:14Z</cp:lastPrinted>
  <dcterms:created xsi:type="dcterms:W3CDTF">2015-11-05T13:07:37Z</dcterms:created>
  <dcterms:modified xsi:type="dcterms:W3CDTF">2023-08-10T13:02:48Z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</Properties>
</file>